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60" windowWidth="18640" windowHeight="7960" tabRatio="673" activeTab="0"/>
  </bookViews>
  <sheets>
    <sheet name="Greenhouse Effect Climate Model" sheetId="1" r:id="rId1"/>
  </sheets>
  <definedNames>
    <definedName name="albedo_planetary_average">'Greenhouse Effect Climate Model'!$C$16</definedName>
    <definedName name="distance_black_body">'Greenhouse Effect Climate Model'!#REF!</definedName>
    <definedName name="factor_luminosity_of_sun">'Greenhouse Effect Climate Model'!#REF!</definedName>
    <definedName name="greenhouse_factor">'Greenhouse Effect Climate Model'!$C$24</definedName>
    <definedName name="luminosity_of_sun">'Greenhouse Effect Climate Model'!#REF!</definedName>
    <definedName name="solar_insolation">'Greenhouse Effect Climate Model'!$G$7</definedName>
  </definedNames>
  <calcPr fullCalcOnLoad="1"/>
</workbook>
</file>

<file path=xl/sharedStrings.xml><?xml version="1.0" encoding="utf-8"?>
<sst xmlns="http://schemas.openxmlformats.org/spreadsheetml/2006/main" count="30" uniqueCount="26">
  <si>
    <t>Kelvin</t>
  </si>
  <si>
    <t>Centigrade</t>
  </si>
  <si>
    <t>Fahrenheit</t>
  </si>
  <si>
    <t>Average =</t>
  </si>
  <si>
    <t>Maximum =</t>
  </si>
  <si>
    <r>
      <t>Surface Each Second (Watts/meter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)</t>
    </r>
  </si>
  <si>
    <t>Resulting Surface Temperature</t>
  </si>
  <si>
    <t>Solar Energy Reaching the Top of the Planet's</t>
  </si>
  <si>
    <r>
      <t xml:space="preserve"> Atmosphere Each Second (Watts/meter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)</t>
    </r>
  </si>
  <si>
    <t>Energy Absorbed At the Planet's</t>
  </si>
  <si>
    <t>Current Solar Energy Reaching the Planet's</t>
  </si>
  <si>
    <t>Earth's Distance From Sun In Astronomical Units</t>
  </si>
  <si>
    <t xml:space="preserve">Current Luminosity of the Sun (Watts)         </t>
  </si>
  <si>
    <t>Earth with no atmosphere or reflectivity</t>
  </si>
  <si>
    <t>Earth with only test           surface reflectivity</t>
  </si>
  <si>
    <t xml:space="preserve"> (Earth's refelectivity today = .306)</t>
  </si>
  <si>
    <t xml:space="preserve">Enter Test Reflectivity* </t>
  </si>
  <si>
    <t xml:space="preserve">Enter Test Greenhouse Factor </t>
  </si>
  <si>
    <t>Modeling The Earth's Temperature with Surface Reflectivity and the Greenhouse Effect</t>
  </si>
  <si>
    <t>Earth with test reflectivity &amp; test greenhouse factor</t>
  </si>
  <si>
    <t>Earth Today</t>
  </si>
  <si>
    <r>
      <t>Surface Each Second (Watts/meter</t>
    </r>
    <r>
      <rPr>
        <b/>
        <vertAlign val="superscript"/>
        <sz val="12"/>
        <color indexed="9"/>
        <rFont val="Arial"/>
        <family val="0"/>
      </rPr>
      <t>2</t>
    </r>
    <r>
      <rPr>
        <b/>
        <sz val="10"/>
        <color indexed="9"/>
        <rFont val="Arial"/>
        <family val="0"/>
      </rPr>
      <t>)</t>
    </r>
  </si>
  <si>
    <t>Box 1. Average Reflectivity of the Planet</t>
  </si>
  <si>
    <t>Box 2. Atmospheric Greenhouse Factor</t>
  </si>
  <si>
    <t>(1.00 = Earth's current conditions 2012)</t>
  </si>
  <si>
    <t>* Reflectivity between 0 and 1. 0 means all light is reflected and 1 means all is absorbed.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</si>
</sst>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"/>
    <numFmt numFmtId="168" formatCode="0.0000000"/>
    <numFmt numFmtId="169" formatCode="0.00000"/>
    <numFmt numFmtId="170" formatCode="0.0000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vertAlign val="superscript"/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vertAlign val="superscript"/>
      <sz val="12"/>
      <color indexed="9"/>
      <name val="Arial"/>
      <family val="0"/>
    </font>
    <font>
      <b/>
      <i/>
      <sz val="10"/>
      <color indexed="9"/>
      <name val="Arial"/>
      <family val="0"/>
    </font>
    <font>
      <b/>
      <i/>
      <sz val="9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51"/>
      </left>
      <right style="medium"/>
      <top>
        <color indexed="63"/>
      </top>
      <bottom>
        <color indexed="63"/>
      </bottom>
    </border>
    <border>
      <left style="thick">
        <color indexed="51"/>
      </left>
      <right style="thick">
        <color indexed="51"/>
      </right>
      <top style="thick">
        <color indexed="51"/>
      </top>
      <bottom style="thick">
        <color indexed="51"/>
      </bottom>
    </border>
    <border>
      <left>
        <color indexed="63"/>
      </left>
      <right>
        <color indexed="63"/>
      </right>
      <top style="thick">
        <color indexed="51"/>
      </top>
      <bottom style="thick">
        <color indexed="10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51"/>
      </left>
      <right style="thick">
        <color indexed="51"/>
      </right>
      <top style="thick">
        <color indexed="51"/>
      </top>
      <bottom>
        <color indexed="63"/>
      </bottom>
    </border>
    <border>
      <left style="thick">
        <color indexed="51"/>
      </left>
      <right style="thick">
        <color indexed="51"/>
      </right>
      <top>
        <color indexed="63"/>
      </top>
      <bottom style="thick">
        <color indexed="51"/>
      </bottom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5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57"/>
      </left>
      <right style="thick">
        <color indexed="17"/>
      </right>
      <top>
        <color indexed="63"/>
      </top>
      <bottom style="thick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164" fontId="1" fillId="33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2" fontId="1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left"/>
      <protection/>
    </xf>
    <xf numFmtId="11" fontId="1" fillId="33" borderId="10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165" fontId="1" fillId="33" borderId="10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center" vertical="center" wrapText="1"/>
      <protection/>
    </xf>
    <xf numFmtId="165" fontId="1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11" fontId="1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33" borderId="0" xfId="0" applyFill="1" applyAlignment="1" applyProtection="1">
      <alignment horizontal="left" wrapText="1"/>
      <protection/>
    </xf>
    <xf numFmtId="0" fontId="1" fillId="34" borderId="11" xfId="0" applyFont="1" applyFill="1" applyBorder="1" applyAlignment="1" applyProtection="1">
      <alignment horizontal="right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165" fontId="1" fillId="34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>
      <alignment wrapText="1"/>
    </xf>
    <xf numFmtId="165" fontId="1" fillId="34" borderId="15" xfId="0" applyNumberFormat="1" applyFont="1" applyFill="1" applyBorder="1" applyAlignment="1" applyProtection="1">
      <alignment horizontal="center" vertical="center"/>
      <protection/>
    </xf>
    <xf numFmtId="165" fontId="1" fillId="0" borderId="16" xfId="0" applyNumberFormat="1" applyFont="1" applyFill="1" applyBorder="1" applyAlignment="1" applyProtection="1">
      <alignment horizontal="center" vertical="center"/>
      <protection locked="0"/>
    </xf>
    <xf numFmtId="164" fontId="1" fillId="0" borderId="17" xfId="0" applyNumberFormat="1" applyFont="1" applyFill="1" applyBorder="1" applyAlignment="1" applyProtection="1">
      <alignment horizontal="center" vertical="center" wrapText="1"/>
      <protection/>
    </xf>
    <xf numFmtId="164" fontId="1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165" fontId="1" fillId="34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left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4" fontId="1" fillId="35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164" fontId="1" fillId="33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" fillId="35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164" fontId="1" fillId="35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/>
      <protection/>
    </xf>
    <xf numFmtId="164" fontId="1" fillId="35" borderId="27" xfId="0" applyNumberFormat="1" applyFont="1" applyFill="1" applyBorder="1" applyAlignment="1" applyProtection="1">
      <alignment horizontal="center" vertical="center"/>
      <protection/>
    </xf>
    <xf numFmtId="164" fontId="1" fillId="35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164" fontId="1" fillId="35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" fillId="34" borderId="33" xfId="0" applyFont="1" applyFill="1" applyBorder="1" applyAlignment="1" applyProtection="1">
      <alignment horizontal="right" vertical="center"/>
      <protection/>
    </xf>
    <xf numFmtId="0" fontId="0" fillId="0" borderId="33" xfId="0" applyBorder="1" applyAlignment="1">
      <alignment vertical="center"/>
    </xf>
    <xf numFmtId="0" fontId="0" fillId="34" borderId="34" xfId="0" applyFont="1" applyFill="1" applyBorder="1" applyAlignment="1" applyProtection="1">
      <alignment horizontal="right" vertical="center" wrapText="1"/>
      <protection/>
    </xf>
    <xf numFmtId="0" fontId="0" fillId="0" borderId="35" xfId="0" applyBorder="1" applyAlignment="1">
      <alignment vertical="center"/>
    </xf>
    <xf numFmtId="0" fontId="12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165" fontId="1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1" fillId="33" borderId="36" xfId="0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1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wrapText="1"/>
      <protection/>
    </xf>
    <xf numFmtId="0" fontId="1" fillId="34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164" fontId="1" fillId="33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164" fontId="1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164" fontId="1" fillId="33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1" fillId="33" borderId="45" xfId="0" applyFont="1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34" borderId="11" xfId="0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3" xfId="0" applyBorder="1" applyAlignment="1">
      <alignment/>
    </xf>
    <xf numFmtId="0" fontId="1" fillId="35" borderId="47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46"/>
  <sheetViews>
    <sheetView showGridLines="0" tabSelected="1" zoomScale="125" zoomScaleNormal="125" workbookViewId="0" topLeftCell="A2">
      <selection activeCell="B19" sqref="B19:D21"/>
    </sheetView>
  </sheetViews>
  <sheetFormatPr defaultColWidth="9.140625" defaultRowHeight="12.75"/>
  <cols>
    <col min="1" max="1" width="2.421875" style="2" customWidth="1"/>
    <col min="2" max="2" width="35.421875" style="2" customWidth="1"/>
    <col min="3" max="3" width="11.00390625" style="2" customWidth="1"/>
    <col min="4" max="4" width="2.7109375" style="2" customWidth="1"/>
    <col min="5" max="5" width="2.421875" style="2" customWidth="1"/>
    <col min="6" max="6" width="26.00390625" style="2" customWidth="1"/>
    <col min="7" max="9" width="13.00390625" style="2" customWidth="1"/>
    <col min="10" max="10" width="2.7109375" style="2" customWidth="1"/>
    <col min="11" max="11" width="4.7109375" style="2" customWidth="1"/>
    <col min="12" max="16384" width="9.140625" style="2" customWidth="1"/>
  </cols>
  <sheetData>
    <row r="1" ht="6.75" customHeight="1"/>
    <row r="2" spans="2:9" ht="16.5">
      <c r="B2" s="87" t="s">
        <v>18</v>
      </c>
      <c r="C2" s="88"/>
      <c r="D2" s="88"/>
      <c r="E2" s="88"/>
      <c r="F2" s="88"/>
      <c r="G2" s="88"/>
      <c r="H2" s="88"/>
      <c r="I2" s="88"/>
    </row>
    <row r="3" spans="2:9" ht="12" customHeight="1" hidden="1">
      <c r="B3" s="15"/>
      <c r="C3" s="16"/>
      <c r="D3" s="16"/>
      <c r="E3" s="16"/>
      <c r="F3" s="16"/>
      <c r="G3" s="16"/>
      <c r="H3" s="16"/>
      <c r="I3" s="16"/>
    </row>
    <row r="4" spans="2:10" ht="15.75" customHeight="1" hidden="1" thickBot="1">
      <c r="B4" s="9"/>
      <c r="C4" s="22"/>
      <c r="D4" s="22"/>
      <c r="E4" s="22"/>
      <c r="F4" s="23"/>
      <c r="G4" s="23"/>
      <c r="H4" s="23"/>
      <c r="I4" s="22"/>
      <c r="J4" s="22"/>
    </row>
    <row r="5" spans="2:10" ht="15.75" customHeight="1" hidden="1" thickBot="1" thickTop="1">
      <c r="B5" s="7" t="s">
        <v>12</v>
      </c>
      <c r="C5" s="10">
        <v>3.845E+26</v>
      </c>
      <c r="D5" s="24"/>
      <c r="E5" s="22"/>
      <c r="F5" s="85" t="s">
        <v>10</v>
      </c>
      <c r="G5" s="86"/>
      <c r="H5" s="86"/>
      <c r="I5" s="86"/>
      <c r="J5" s="22"/>
    </row>
    <row r="6" spans="2:10" ht="15.75" customHeight="1" hidden="1" thickBot="1" thickTop="1">
      <c r="B6" s="12"/>
      <c r="C6" s="11"/>
      <c r="D6" s="11"/>
      <c r="E6" s="22"/>
      <c r="F6" s="85" t="s">
        <v>5</v>
      </c>
      <c r="G6" s="86"/>
      <c r="H6" s="86"/>
      <c r="I6" s="86"/>
      <c r="J6" s="22"/>
    </row>
    <row r="7" spans="2:10" ht="15.75" customHeight="1" hidden="1" thickBot="1" thickTop="1">
      <c r="B7" s="22"/>
      <c r="C7" s="22"/>
      <c r="D7" s="22"/>
      <c r="E7" s="22"/>
      <c r="F7" s="14" t="s">
        <v>3</v>
      </c>
      <c r="G7" s="5">
        <f>(($C$5)/(4*(4*3.141593*POWER($C$10*149600000000,2))))</f>
        <v>341.79307068800523</v>
      </c>
      <c r="H7" s="25" t="s">
        <v>4</v>
      </c>
      <c r="I7" s="5">
        <f>(($C$5)/((4*3.141593*POWER($C$10*149600000000,2))))</f>
        <v>1367.172282752021</v>
      </c>
      <c r="J7" s="22"/>
    </row>
    <row r="8" spans="2:10" ht="15.75" customHeight="1" hidden="1" thickTop="1">
      <c r="B8" s="22"/>
      <c r="C8" s="22"/>
      <c r="D8" s="22"/>
      <c r="E8" s="22"/>
      <c r="F8" s="23"/>
      <c r="G8" s="23"/>
      <c r="H8" s="23"/>
      <c r="I8" s="23"/>
      <c r="J8" s="22"/>
    </row>
    <row r="9" spans="2:10" ht="15.75" customHeight="1" hidden="1" thickBot="1">
      <c r="B9" s="89" t="s">
        <v>11</v>
      </c>
      <c r="C9" s="8"/>
      <c r="D9" s="8"/>
      <c r="E9" s="22"/>
      <c r="F9" s="85" t="s">
        <v>7</v>
      </c>
      <c r="G9" s="86"/>
      <c r="H9" s="86"/>
      <c r="I9" s="86"/>
      <c r="J9" s="22"/>
    </row>
    <row r="10" spans="2:10" ht="15.75" customHeight="1" hidden="1" thickBot="1" thickTop="1">
      <c r="B10" s="90"/>
      <c r="C10" s="13">
        <v>1</v>
      </c>
      <c r="D10" s="20"/>
      <c r="E10" s="22"/>
      <c r="F10" s="85" t="s">
        <v>8</v>
      </c>
      <c r="G10" s="86"/>
      <c r="H10" s="86"/>
      <c r="I10" s="86"/>
      <c r="J10" s="22"/>
    </row>
    <row r="11" spans="2:10" ht="15.75" customHeight="1" hidden="1" thickBot="1" thickTop="1">
      <c r="B11" s="29"/>
      <c r="C11" s="11"/>
      <c r="D11" s="11"/>
      <c r="E11" s="22"/>
      <c r="F11" s="14" t="s">
        <v>3</v>
      </c>
      <c r="G11" s="3">
        <f>solar_insolation</f>
        <v>341.79307068800523</v>
      </c>
      <c r="H11" s="25" t="s">
        <v>4</v>
      </c>
      <c r="I11" s="3">
        <f>solar_insolation*4</f>
        <v>1367.172282752021</v>
      </c>
      <c r="J11" s="22"/>
    </row>
    <row r="12" spans="2:10" ht="15.75" customHeight="1" hidden="1" thickTop="1">
      <c r="B12" s="22"/>
      <c r="C12" s="22"/>
      <c r="D12" s="22"/>
      <c r="E12" s="22"/>
      <c r="F12" s="22"/>
      <c r="G12" s="22"/>
      <c r="H12" s="22"/>
      <c r="I12" s="22"/>
      <c r="J12" s="22"/>
    </row>
    <row r="13" s="1" customFormat="1" ht="9.75" customHeight="1" thickBot="1"/>
    <row r="14" spans="2:10" s="1" customFormat="1" ht="15.75" customHeight="1" thickBot="1">
      <c r="B14" s="16"/>
      <c r="C14" s="16"/>
      <c r="D14" s="16"/>
      <c r="E14" s="6"/>
      <c r="G14" s="47" t="s">
        <v>6</v>
      </c>
      <c r="H14" s="40"/>
      <c r="I14" s="41"/>
      <c r="J14" s="2"/>
    </row>
    <row r="15" spans="2:9" ht="15.75" customHeight="1" thickBot="1">
      <c r="B15" s="91" t="s">
        <v>22</v>
      </c>
      <c r="C15" s="92"/>
      <c r="D15" s="93"/>
      <c r="E15" s="6"/>
      <c r="F15" s="27"/>
      <c r="G15" s="48" t="s">
        <v>0</v>
      </c>
      <c r="H15" s="48" t="s">
        <v>1</v>
      </c>
      <c r="I15" s="48" t="s">
        <v>2</v>
      </c>
    </row>
    <row r="16" spans="2:9" ht="24.75" customHeight="1" thickBot="1" thickTop="1">
      <c r="B16" s="30" t="s">
        <v>16</v>
      </c>
      <c r="C16" s="36">
        <v>0.306</v>
      </c>
      <c r="D16" s="35"/>
      <c r="E16" s="6"/>
      <c r="F16" s="100" t="s">
        <v>13</v>
      </c>
      <c r="G16" s="94">
        <f>(POWER((4*solar_insolation)/(4*(0.0000000567)),0.25))</f>
        <v>278.64101839316413</v>
      </c>
      <c r="H16" s="96">
        <f>(G16-273.15)</f>
        <v>5.491018393164154</v>
      </c>
      <c r="I16" s="98">
        <f>(((9/5)*H16)+32)</f>
        <v>41.88383310769548</v>
      </c>
    </row>
    <row r="17" spans="2:9" ht="6" customHeight="1" thickBot="1" thickTop="1">
      <c r="B17" s="101" t="s">
        <v>15</v>
      </c>
      <c r="C17" s="102"/>
      <c r="D17" s="42"/>
      <c r="E17" s="6"/>
      <c r="F17" s="99"/>
      <c r="G17" s="95"/>
      <c r="H17" s="97"/>
      <c r="I17" s="99"/>
    </row>
    <row r="18" spans="2:9" ht="8.25" customHeight="1" thickBot="1">
      <c r="B18" s="103"/>
      <c r="C18" s="102"/>
      <c r="D18" s="42"/>
      <c r="E18" s="6"/>
      <c r="F18" s="17"/>
      <c r="G18" s="19"/>
      <c r="H18" s="18"/>
      <c r="I18" s="18"/>
    </row>
    <row r="19" spans="2:9" ht="15" customHeight="1" thickTop="1">
      <c r="B19" s="104" t="s">
        <v>25</v>
      </c>
      <c r="C19" s="105"/>
      <c r="D19" s="106"/>
      <c r="E19" s="44"/>
      <c r="F19" s="111" t="s">
        <v>14</v>
      </c>
      <c r="G19" s="68">
        <f>(POWER(((1-albedo_planetary_average)*4*solar_insolation)/(4*(0.0000000567)),0.25))</f>
        <v>254.32257747005602</v>
      </c>
      <c r="H19" s="55">
        <f>(G19-273.15)</f>
        <v>-18.82742252994396</v>
      </c>
      <c r="I19" s="55">
        <f>(((9/5)*H19)+32)</f>
        <v>-1.889360553899131</v>
      </c>
    </row>
    <row r="20" spans="2:10" ht="15" customHeight="1" thickBot="1">
      <c r="B20" s="107"/>
      <c r="C20" s="105"/>
      <c r="D20" s="106"/>
      <c r="E20" s="28"/>
      <c r="F20" s="112"/>
      <c r="G20" s="69"/>
      <c r="H20" s="56"/>
      <c r="I20" s="56"/>
      <c r="J20" s="43"/>
    </row>
    <row r="21" spans="2:9" ht="9" customHeight="1" thickBot="1" thickTop="1">
      <c r="B21" s="108"/>
      <c r="C21" s="109"/>
      <c r="D21" s="110"/>
      <c r="E21" s="6"/>
      <c r="F21" s="17"/>
      <c r="G21" s="37"/>
      <c r="H21" s="38"/>
      <c r="I21" s="38"/>
    </row>
    <row r="22" spans="2:10" ht="6" customHeight="1" thickBot="1" thickTop="1">
      <c r="B22" s="34"/>
      <c r="C22" s="34"/>
      <c r="D22" s="34"/>
      <c r="E22" s="28"/>
      <c r="F22" s="61" t="s">
        <v>19</v>
      </c>
      <c r="G22" s="63">
        <f>(G19^4*(1+greenhouse_factor*0.647))^0.25</f>
        <v>288.1099891796265</v>
      </c>
      <c r="H22" s="65">
        <f>(G22-273.15)</f>
        <v>14.959989179626518</v>
      </c>
      <c r="I22" s="66">
        <f>(((9/5)*H22)+32)</f>
        <v>58.92798052332773</v>
      </c>
      <c r="J22" s="33"/>
    </row>
    <row r="23" spans="2:10" ht="24.75" customHeight="1" thickBot="1">
      <c r="B23" s="91" t="s">
        <v>23</v>
      </c>
      <c r="C23" s="92"/>
      <c r="D23" s="93"/>
      <c r="E23" s="6"/>
      <c r="F23" s="62"/>
      <c r="G23" s="64">
        <f>(C30^4*(1+C10*G22))^0.25</f>
        <v>0</v>
      </c>
      <c r="H23" s="64"/>
      <c r="I23" s="67"/>
      <c r="J23" s="33"/>
    </row>
    <row r="24" spans="2:10" ht="8.25" customHeight="1" thickBot="1" thickTop="1">
      <c r="B24" s="75" t="s">
        <v>17</v>
      </c>
      <c r="C24" s="81">
        <v>1</v>
      </c>
      <c r="D24" s="31"/>
      <c r="E24" s="6"/>
      <c r="F24" s="46"/>
      <c r="G24" s="45"/>
      <c r="H24" s="45"/>
      <c r="I24" s="45"/>
      <c r="J24" s="43"/>
    </row>
    <row r="25" spans="2:9" ht="15.75" customHeight="1" thickBot="1" thickTop="1">
      <c r="B25" s="76"/>
      <c r="C25" s="82"/>
      <c r="D25" s="31"/>
      <c r="E25" s="6"/>
      <c r="F25" s="83" t="s">
        <v>20</v>
      </c>
      <c r="G25" s="57">
        <v>288.1</v>
      </c>
      <c r="H25" s="57">
        <f>(G25-273.15)</f>
        <v>14.950000000000045</v>
      </c>
      <c r="I25" s="57">
        <f>(((9/5)*H25)+32)</f>
        <v>58.91000000000008</v>
      </c>
    </row>
    <row r="26" spans="2:10" ht="13.5" customHeight="1" thickBot="1" thickTop="1">
      <c r="B26" s="77" t="s">
        <v>24</v>
      </c>
      <c r="C26" s="78"/>
      <c r="D26" s="32"/>
      <c r="E26" s="28"/>
      <c r="F26" s="84"/>
      <c r="G26" s="58"/>
      <c r="H26" s="58"/>
      <c r="I26" s="58"/>
      <c r="J26" s="39"/>
    </row>
    <row r="27" spans="2:5" ht="37.5" customHeight="1" hidden="1">
      <c r="B27" s="16"/>
      <c r="C27" s="6"/>
      <c r="D27" s="6"/>
      <c r="E27" s="6"/>
    </row>
    <row r="28" spans="2:8" ht="32.25" customHeight="1" hidden="1">
      <c r="B28" s="49"/>
      <c r="C28" s="49"/>
      <c r="D28" s="49"/>
      <c r="E28" s="49"/>
      <c r="F28" s="49"/>
      <c r="G28" s="51"/>
      <c r="H28" s="49"/>
    </row>
    <row r="29" spans="2:8" ht="4.5" customHeight="1" hidden="1">
      <c r="B29" s="73" t="s">
        <v>9</v>
      </c>
      <c r="C29" s="74"/>
      <c r="D29" s="74"/>
      <c r="E29" s="74"/>
      <c r="F29" s="49"/>
      <c r="G29" s="52"/>
      <c r="H29" s="52"/>
    </row>
    <row r="30" spans="2:8" ht="15.75" customHeight="1" hidden="1">
      <c r="B30" s="73" t="s">
        <v>21</v>
      </c>
      <c r="C30" s="74"/>
      <c r="D30" s="74"/>
      <c r="E30" s="74"/>
      <c r="F30" s="49"/>
      <c r="G30" s="52"/>
      <c r="H30" s="52"/>
    </row>
    <row r="31" spans="2:8" ht="15.75" customHeight="1" hidden="1">
      <c r="B31" s="50" t="s">
        <v>3</v>
      </c>
      <c r="C31" s="53">
        <f>4*(0.0000000567)*$G$22^4/4</f>
        <v>390.67563207166177</v>
      </c>
      <c r="D31" s="50" t="s">
        <v>4</v>
      </c>
      <c r="E31" s="53">
        <f>C31*4</f>
        <v>1562.702528286647</v>
      </c>
      <c r="F31" s="49"/>
      <c r="G31" s="52"/>
      <c r="H31" s="52"/>
    </row>
    <row r="32" spans="2:8" ht="4.5" customHeight="1" hidden="1">
      <c r="B32" s="50"/>
      <c r="C32" s="53"/>
      <c r="D32" s="50"/>
      <c r="E32" s="53"/>
      <c r="F32" s="49"/>
      <c r="G32" s="52"/>
      <c r="H32" s="52"/>
    </row>
    <row r="33" spans="2:8" ht="15.75" customHeight="1" hidden="1">
      <c r="B33" s="59"/>
      <c r="C33" s="60"/>
      <c r="D33" s="54"/>
      <c r="E33" s="49"/>
      <c r="F33" s="79"/>
      <c r="G33" s="80"/>
      <c r="H33" s="80"/>
    </row>
    <row r="34" spans="2:4" ht="15.75" customHeight="1" hidden="1">
      <c r="B34" s="6"/>
      <c r="C34" s="6"/>
      <c r="D34" s="6"/>
    </row>
    <row r="35" ht="15.75" customHeight="1" hidden="1"/>
    <row r="36" spans="2:8" ht="15.75" customHeight="1" hidden="1">
      <c r="B36" s="1"/>
      <c r="C36" s="1"/>
      <c r="D36" s="1"/>
      <c r="E36" s="1"/>
      <c r="F36" s="1"/>
      <c r="G36" s="1"/>
      <c r="H36" s="1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spans="2:8" ht="15.75" customHeight="1">
      <c r="B43" s="70"/>
      <c r="C43" s="71"/>
      <c r="D43" s="21"/>
      <c r="E43" s="4"/>
      <c r="F43" s="72"/>
      <c r="G43" s="72"/>
      <c r="H43" s="72"/>
    </row>
    <row r="44" spans="2:8" ht="15.75" customHeight="1">
      <c r="B44" s="26"/>
      <c r="C44" s="21"/>
      <c r="D44" s="21"/>
      <c r="E44" s="4"/>
      <c r="F44" s="1"/>
      <c r="G44" s="1"/>
      <c r="H44" s="1"/>
    </row>
    <row r="45" spans="2:8" ht="15.75" customHeight="1">
      <c r="B45" s="26"/>
      <c r="C45" s="21"/>
      <c r="D45" s="21"/>
      <c r="E45" s="1"/>
      <c r="F45" s="1"/>
      <c r="G45" s="1"/>
      <c r="H45" s="1"/>
    </row>
    <row r="46" spans="2:8" ht="12">
      <c r="B46" s="1"/>
      <c r="C46" s="1"/>
      <c r="D46" s="1"/>
      <c r="E46" s="1"/>
      <c r="F46" s="1"/>
      <c r="G46" s="1"/>
      <c r="H46" s="1"/>
    </row>
  </sheetData>
  <sheetProtection/>
  <mergeCells count="35">
    <mergeCell ref="F19:F20"/>
    <mergeCell ref="G25:G26"/>
    <mergeCell ref="H25:H26"/>
    <mergeCell ref="B23:D23"/>
    <mergeCell ref="B15:D15"/>
    <mergeCell ref="G16:G17"/>
    <mergeCell ref="H16:H17"/>
    <mergeCell ref="I16:I17"/>
    <mergeCell ref="F16:F17"/>
    <mergeCell ref="B17:C18"/>
    <mergeCell ref="F5:I5"/>
    <mergeCell ref="F6:I6"/>
    <mergeCell ref="B2:I2"/>
    <mergeCell ref="B9:B10"/>
    <mergeCell ref="F9:I9"/>
    <mergeCell ref="F10:I10"/>
    <mergeCell ref="B43:C43"/>
    <mergeCell ref="F43:H43"/>
    <mergeCell ref="B30:E30"/>
    <mergeCell ref="B24:B25"/>
    <mergeCell ref="B26:C26"/>
    <mergeCell ref="F33:H33"/>
    <mergeCell ref="B29:E29"/>
    <mergeCell ref="C24:C25"/>
    <mergeCell ref="F25:F26"/>
    <mergeCell ref="I19:I20"/>
    <mergeCell ref="I25:I26"/>
    <mergeCell ref="B33:C33"/>
    <mergeCell ref="F22:F23"/>
    <mergeCell ref="G22:G23"/>
    <mergeCell ref="H22:H23"/>
    <mergeCell ref="I22:I23"/>
    <mergeCell ref="G19:G20"/>
    <mergeCell ref="H19:H20"/>
    <mergeCell ref="B19:D21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Notes on the Fact Sheets</dc:title>
  <dc:subject/>
  <dc:creator>Preferred Customer</dc:creator>
  <cp:keywords/>
  <dc:description/>
  <cp:lastModifiedBy>Fran Sherman</cp:lastModifiedBy>
  <cp:lastPrinted>2000-07-13T15:17:54Z</cp:lastPrinted>
  <dcterms:created xsi:type="dcterms:W3CDTF">1998-10-30T21:24:03Z</dcterms:created>
  <dcterms:modified xsi:type="dcterms:W3CDTF">2014-12-15T22:49:07Z</dcterms:modified>
  <cp:category/>
  <cp:version/>
  <cp:contentType/>
  <cp:contentStatus/>
</cp:coreProperties>
</file>